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folder\MCU\SVN_WC\Projects\Internal\2014\AN778SW\"/>
    </mc:Choice>
  </mc:AlternateContent>
  <bookViews>
    <workbookView xWindow="14385" yWindow="-15" windowWidth="14430" windowHeight="14805"/>
  </bookViews>
  <sheets>
    <sheet name="Chart Data" sheetId="1" r:id="rId1"/>
    <sheet name="M51" sheetId="3" r:id="rId2"/>
  </sheets>
  <calcPr calcId="152511"/>
</workbook>
</file>

<file path=xl/calcChain.xml><?xml version="1.0" encoding="utf-8"?>
<calcChain xmlns="http://schemas.openxmlformats.org/spreadsheetml/2006/main">
  <c r="C31" i="3" l="1"/>
  <c r="D31" i="3"/>
  <c r="E31" i="3"/>
  <c r="F31" i="3"/>
  <c r="G31" i="3"/>
  <c r="H31" i="3"/>
  <c r="I31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7" i="3"/>
  <c r="C30" i="3"/>
  <c r="D30" i="3"/>
  <c r="E30" i="3"/>
  <c r="F30" i="3"/>
  <c r="G30" i="3"/>
  <c r="H30" i="3"/>
  <c r="I30" i="3"/>
  <c r="J31" i="3" l="1"/>
  <c r="B31" i="3" s="1"/>
  <c r="J30" i="3"/>
  <c r="B30" i="3" s="1"/>
  <c r="G7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9" i="3"/>
  <c r="K6" i="3"/>
  <c r="I6" i="3" s="1"/>
  <c r="I5" i="3" l="1"/>
  <c r="A6" i="3"/>
  <c r="D6" i="3"/>
  <c r="H6" i="3"/>
  <c r="F6" i="3"/>
  <c r="G6" i="3"/>
  <c r="E6" i="3"/>
  <c r="J6" i="3" l="1"/>
  <c r="B6" i="3" s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9" i="3"/>
  <c r="E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9" i="3"/>
  <c r="H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9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9" i="3"/>
  <c r="F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9" i="3"/>
  <c r="D7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9" i="3"/>
  <c r="C5" i="3" l="1"/>
  <c r="B5" i="1" s="1"/>
  <c r="D5" i="3"/>
  <c r="H5" i="3"/>
  <c r="F5" i="3"/>
  <c r="B8" i="1" s="1"/>
  <c r="G5" i="3"/>
  <c r="B9" i="1" s="1"/>
  <c r="E5" i="3"/>
  <c r="J27" i="3"/>
  <c r="B27" i="3" s="1"/>
  <c r="J23" i="3"/>
  <c r="B23" i="3" s="1"/>
  <c r="J19" i="3"/>
  <c r="B19" i="3" s="1"/>
  <c r="J15" i="3"/>
  <c r="B15" i="3" s="1"/>
  <c r="J11" i="3"/>
  <c r="B11" i="3" s="1"/>
  <c r="J7" i="3"/>
  <c r="J26" i="3"/>
  <c r="B26" i="3" s="1"/>
  <c r="J22" i="3"/>
  <c r="B22" i="3" s="1"/>
  <c r="J18" i="3"/>
  <c r="B18" i="3" s="1"/>
  <c r="J14" i="3"/>
  <c r="B14" i="3" s="1"/>
  <c r="J10" i="3"/>
  <c r="B10" i="3" s="1"/>
  <c r="B11" i="1"/>
  <c r="J25" i="3"/>
  <c r="B25" i="3" s="1"/>
  <c r="J21" i="3"/>
  <c r="B21" i="3" s="1"/>
  <c r="J17" i="3"/>
  <c r="B17" i="3" s="1"/>
  <c r="J13" i="3"/>
  <c r="B13" i="3" s="1"/>
  <c r="J9" i="3"/>
  <c r="B9" i="3" s="1"/>
  <c r="B6" i="1"/>
  <c r="J29" i="3"/>
  <c r="B29" i="3" s="1"/>
  <c r="J24" i="3"/>
  <c r="B24" i="3" s="1"/>
  <c r="J20" i="3"/>
  <c r="B20" i="3" s="1"/>
  <c r="J16" i="3"/>
  <c r="B16" i="3" s="1"/>
  <c r="J12" i="3"/>
  <c r="B12" i="3" s="1"/>
  <c r="J8" i="3"/>
  <c r="B8" i="3" s="1"/>
  <c r="B7" i="1"/>
  <c r="B10" i="1"/>
  <c r="B7" i="3" l="1"/>
  <c r="B32" i="3" s="1"/>
  <c r="J5" i="3"/>
  <c r="B12" i="1" s="1"/>
  <c r="B13" i="1" s="1"/>
  <c r="B5" i="3" l="1"/>
</calcChain>
</file>

<file path=xl/sharedStrings.xml><?xml version="1.0" encoding="utf-8"?>
<sst xmlns="http://schemas.openxmlformats.org/spreadsheetml/2006/main" count="50" uniqueCount="42">
  <si>
    <t>Functional Block</t>
  </si>
  <si>
    <t>Bytes</t>
  </si>
  <si>
    <t>Device-Specific Functions</t>
  </si>
  <si>
    <t>Bootloader Command Interpreter</t>
  </si>
  <si>
    <t>Total</t>
  </si>
  <si>
    <t>Main program loop</t>
  </si>
  <si>
    <t>Reset Vector and Interrupt Redirection</t>
  </si>
  <si>
    <t>Flash Erase/Write Functions</t>
  </si>
  <si>
    <t xml:space="preserve">Comm Functions (UART) </t>
  </si>
  <si>
    <t xml:space="preserve">            CODE    1CEBH     0013H     UNIT         ?CO?FXXX_TARGETBL_INFOBLOCK</t>
  </si>
  <si>
    <t>SUM</t>
  </si>
  <si>
    <t xml:space="preserve">Comm Functions (CRC) </t>
  </si>
  <si>
    <t>Others(Info block/Lib)</t>
  </si>
  <si>
    <t>Other(Infor block / library)</t>
  </si>
  <si>
    <t>SUM (ACTUAL)</t>
  </si>
  <si>
    <t>ReadMe</t>
  </si>
  <si>
    <t>Copy the lines after the last 'ABSOLUTE' address from .M51 file into the blue cells of below table</t>
  </si>
  <si>
    <t>Please copy the code allocation data from memory map(.M51) file to sheet "M51" after code is updated</t>
  </si>
  <si>
    <t xml:space="preserve">            CODE    0075H     00E3H     UNIT         ?PR?MAIN?FXXX_TARGETBL_MAIN</t>
  </si>
  <si>
    <t xml:space="preserve">            CODE    0158H     0085H     UNIT         ?C_C51STARTUP</t>
  </si>
  <si>
    <t xml:space="preserve">            CODE    01DDH     0041H     UNIT         ?PR?_TGT_WRITE_FLASH?FXXX_TARGETBL_COMMANDS</t>
  </si>
  <si>
    <t xml:space="preserve">            CODE    021EH     003BH     UNIT         ?C?LIB_CODE</t>
  </si>
  <si>
    <t xml:space="preserve">            CODE    0259H     0037H     UNIT         ?PR?_GET_BUF_CRC?F33X_CRC</t>
  </si>
  <si>
    <t xml:space="preserve">            CODE    0290H     002DH     UNIT         ?PR?_SRC_GET_PAGE?F33X_COMM_UART</t>
  </si>
  <si>
    <t xml:space="preserve">            CODE    02BDH     0028H     UNIT         ?PR?_FLASH_MODIFY?F33X_FLASH</t>
  </si>
  <si>
    <t xml:space="preserve">            CODE    02E5H     0024H     UNIT         ?PR?_UPDATE_CRC?F33X_CRC</t>
  </si>
  <si>
    <t xml:space="preserve">            CODE    0309H     0023H     UNIT         ?PR?_UART_RECEIVE?F33X_COMM_UART</t>
  </si>
  <si>
    <t xml:space="preserve">            CODE    032CH     001EH     UNIT         ?PR?SRC_GET_PAGE_INFO?F33X_COMM_UART</t>
  </si>
  <si>
    <t xml:space="preserve">            CODE    034AH     001CH     UNIT         ?PR?_UART_SEND?F33X_COMM_UART</t>
  </si>
  <si>
    <t xml:space="preserve">            CODE    0366H     001BH     UNIT         ?PR?_SRC_VALIDATE_PAGECRC?FXXX_TARGETBL_MAIN</t>
  </si>
  <si>
    <t xml:space="preserve">            CODE    0381H     001BH     UNIT         ?PR?SRC_DISP_TGT_INFO?F33X_COMM_UART</t>
  </si>
  <si>
    <t xml:space="preserve">            CODE    039CH     001BH     UNIT         ?PR?_SRC_DISP_INFO_CODE?F33X_COMM_UART</t>
  </si>
  <si>
    <t xml:space="preserve">            CODE    03B7H     0019H     UNIT         ?PR?SRC_GET_INFO?F33X_COMM_UART</t>
  </si>
  <si>
    <t xml:space="preserve">            CODE    03D0H     0018H     UNIT         ?PR?UART0_INIT?F33X_TARGETBL_DEVSPECIFIC</t>
  </si>
  <si>
    <t xml:space="preserve">            CODE    03E8H     0012H     UNIT         ?PR?F33X_COMM_UART</t>
  </si>
  <si>
    <t xml:space="preserve">                    03FAH     1806H                  *** GAP ***</t>
  </si>
  <si>
    <t xml:space="preserve">            CODE    1C00H     0010H     UNIT         ?PR?PORT_INIT?F33X_TARGETBL_DEVSPECIFIC</t>
  </si>
  <si>
    <t xml:space="preserve">            CODE    1C10H     000AH     UNIT         ?C_INITSEG</t>
  </si>
  <si>
    <t xml:space="preserve">            CODE    1C1AH     000AH     UNIT         ?PR?OSCILLATOR_INIT?F33X_TARGETBL_DEVSPECIFIC</t>
  </si>
  <si>
    <t xml:space="preserve">            CODE    1C24H     0008H     UNIT         ?PR?_TGT_ERASE_PAGE?FXXX_TARGETBL_COMMANDS</t>
  </si>
  <si>
    <t xml:space="preserve">                    1C2CH     00BFH                  *** GAP ***</t>
  </si>
  <si>
    <t>Sometime the total size is not the real size bootloader uses, because there is gap before 0x400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</si>
</sst>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2" borderId="0" xfId="0" applyFill="1"/>
    <xf numFmtId="0" fontId="0" fillId="4" borderId="0" xfId="0" applyFill="1"/>
    <xf numFmtId="0" fontId="0" fillId="0" borderId="2" xfId="0" applyFont="1" applyBorder="1" applyAlignment="1">
      <alignment horizontal="center" vertical="center" wrapText="1"/>
    </xf>
    <xf numFmtId="0" fontId="0" fillId="0" borderId="3" xfId="0" applyBorder="1"/>
    <xf numFmtId="0" fontId="2" fillId="0" borderId="0" xfId="0" applyFont="1" applyBorder="1" applyAlignment="1">
      <alignment horizontal="center"/>
    </xf>
    <xf numFmtId="0" fontId="0" fillId="0" borderId="5" xfId="0" applyBorder="1"/>
    <xf numFmtId="0" fontId="3" fillId="0" borderId="0" xfId="0" applyFont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2" xfId="0" applyBorder="1" applyAlignment="1">
      <alignment horizontal="center" vertical="center" wrapText="1"/>
    </xf>
    <xf numFmtId="0" fontId="0" fillId="4" borderId="5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5" borderId="4" xfId="0" applyFill="1" applyBorder="1" applyAlignment="1">
      <alignment horizontal="center"/>
    </xf>
    <xf numFmtId="0" fontId="0" fillId="6" borderId="0" xfId="0" applyFill="1"/>
    <xf numFmtId="0" fontId="1" fillId="6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591688830559462E-2"/>
          <c:y val="8.5545121674605484E-2"/>
          <c:w val="0.47313207438754606"/>
          <c:h val="0.80257230809111824"/>
        </c:manualLayout>
      </c:layout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'Chart Data'!$A$5:$A$12</c:f>
              <c:strCache>
                <c:ptCount val="8"/>
                <c:pt idx="0">
                  <c:v>Reset Vector and Interrupt Redirection</c:v>
                </c:pt>
                <c:pt idx="1">
                  <c:v>Device-Specific Functions</c:v>
                </c:pt>
                <c:pt idx="2">
                  <c:v>Flash Erase/Write Functions</c:v>
                </c:pt>
                <c:pt idx="3">
                  <c:v>Main program loop</c:v>
                </c:pt>
                <c:pt idx="4">
                  <c:v>Bootloader Command Interpreter</c:v>
                </c:pt>
                <c:pt idx="5">
                  <c:v>Comm Functions (UART) </c:v>
                </c:pt>
                <c:pt idx="6">
                  <c:v>Comm Functions (CRC) </c:v>
                </c:pt>
                <c:pt idx="7">
                  <c:v>Other(Infor block / library)</c:v>
                </c:pt>
              </c:strCache>
            </c:strRef>
          </c:cat>
          <c:val>
            <c:numRef>
              <c:f>'Chart Data'!$B$5:$B$12</c:f>
              <c:numCache>
                <c:formatCode>General</c:formatCode>
                <c:ptCount val="8"/>
                <c:pt idx="0">
                  <c:v>250</c:v>
                </c:pt>
                <c:pt idx="1">
                  <c:v>50</c:v>
                </c:pt>
                <c:pt idx="2">
                  <c:v>40</c:v>
                </c:pt>
                <c:pt idx="3">
                  <c:v>254</c:v>
                </c:pt>
                <c:pt idx="4">
                  <c:v>65</c:v>
                </c:pt>
                <c:pt idx="5">
                  <c:v>235</c:v>
                </c:pt>
                <c:pt idx="6">
                  <c:v>91</c:v>
                </c:pt>
                <c:pt idx="7">
                  <c:v>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161773902008592"/>
          <c:y val="0.10653860859985094"/>
          <c:w val="0.44673743015393796"/>
          <c:h val="0.78692252357344217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38099</xdr:rowOff>
    </xdr:from>
    <xdr:to>
      <xdr:col>8</xdr:col>
      <xdr:colOff>485776</xdr:colOff>
      <xdr:row>37</xdr:row>
      <xdr:rowOff>85724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0.81042</cdr:x>
      <cdr:y>0.91195</cdr:y>
    </cdr:from>
    <cdr:to>
      <cdr:x>0.95208</cdr:x>
      <cdr:y>0.98428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705225" y="2762250"/>
          <a:ext cx="6477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J9" sqref="J9"/>
    </sheetView>
  </sheetViews>
  <sheetFormatPr defaultRowHeight="15" x14ac:dyDescent="0.25"/>
  <cols>
    <col min="1" max="1" width="36.140625" customWidth="1"/>
  </cols>
  <sheetData>
    <row r="1" spans="1:7" x14ac:dyDescent="0.25">
      <c r="A1" s="23" t="s">
        <v>17</v>
      </c>
      <c r="B1" s="22"/>
      <c r="C1" s="22"/>
      <c r="D1" s="22"/>
      <c r="E1" s="22"/>
      <c r="F1" s="22"/>
      <c r="G1" s="22"/>
    </row>
    <row r="4" spans="1:7" x14ac:dyDescent="0.25">
      <c r="A4" s="1" t="s">
        <v>0</v>
      </c>
      <c r="B4" s="1" t="s">
        <v>1</v>
      </c>
    </row>
    <row r="5" spans="1:7" x14ac:dyDescent="0.25">
      <c r="A5" t="s">
        <v>6</v>
      </c>
      <c r="B5" s="2">
        <f>'M51'!C5</f>
        <v>250</v>
      </c>
    </row>
    <row r="6" spans="1:7" x14ac:dyDescent="0.25">
      <c r="A6" t="s">
        <v>2</v>
      </c>
      <c r="B6" s="2">
        <f>'M51'!D5</f>
        <v>50</v>
      </c>
    </row>
    <row r="7" spans="1:7" x14ac:dyDescent="0.25">
      <c r="A7" t="s">
        <v>7</v>
      </c>
      <c r="B7" s="2">
        <f>'M51'!E5</f>
        <v>40</v>
      </c>
    </row>
    <row r="8" spans="1:7" x14ac:dyDescent="0.25">
      <c r="A8" t="s">
        <v>5</v>
      </c>
      <c r="B8" s="2">
        <f>'M51'!F5</f>
        <v>254</v>
      </c>
    </row>
    <row r="9" spans="1:7" x14ac:dyDescent="0.25">
      <c r="A9" t="s">
        <v>3</v>
      </c>
      <c r="B9" s="2">
        <f>'M51'!G5</f>
        <v>65</v>
      </c>
    </row>
    <row r="10" spans="1:7" x14ac:dyDescent="0.25">
      <c r="A10" t="s">
        <v>8</v>
      </c>
      <c r="B10" s="2">
        <f>'M51'!H5</f>
        <v>235</v>
      </c>
    </row>
    <row r="11" spans="1:7" x14ac:dyDescent="0.25">
      <c r="A11" t="s">
        <v>11</v>
      </c>
      <c r="B11" s="2">
        <f>'M51'!I5</f>
        <v>91</v>
      </c>
    </row>
    <row r="12" spans="1:7" x14ac:dyDescent="0.25">
      <c r="A12" t="s">
        <v>13</v>
      </c>
      <c r="B12" s="2">
        <f>'M51'!J5</f>
        <v>88</v>
      </c>
    </row>
    <row r="13" spans="1:7" x14ac:dyDescent="0.25">
      <c r="A13" t="s">
        <v>4</v>
      </c>
      <c r="B13" s="1">
        <f>SUM(B5:B12)</f>
        <v>1073</v>
      </c>
    </row>
  </sheetData>
  <pageMargins left="0.7" right="0.7" top="0.75" bottom="0.75" header="0.3" footer="0.3"/>
  <pageSetup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K7" sqref="K7"/>
    </sheetView>
  </sheetViews>
  <sheetFormatPr defaultRowHeight="15" x14ac:dyDescent="0.25"/>
  <cols>
    <col min="1" max="1" width="11.5703125" customWidth="1"/>
    <col min="2" max="2" width="11.42578125" customWidth="1"/>
    <col min="3" max="3" width="21.42578125" customWidth="1"/>
    <col min="4" max="4" width="14.7109375" bestFit="1" customWidth="1"/>
    <col min="5" max="5" width="16.7109375" bestFit="1" customWidth="1"/>
    <col min="6" max="6" width="13.5703125" customWidth="1"/>
    <col min="7" max="7" width="11.42578125" customWidth="1"/>
    <col min="8" max="8" width="14.140625" customWidth="1"/>
    <col min="9" max="10" width="12.5703125" customWidth="1"/>
  </cols>
  <sheetData>
    <row r="1" spans="1:11" ht="18.75" x14ac:dyDescent="0.3">
      <c r="A1" s="16" t="s">
        <v>15</v>
      </c>
      <c r="B1" s="3" t="s">
        <v>16</v>
      </c>
      <c r="C1" s="3"/>
      <c r="D1" s="3"/>
      <c r="E1" s="3"/>
      <c r="F1" s="3"/>
      <c r="G1" s="3"/>
    </row>
    <row r="2" spans="1:11" ht="18.75" x14ac:dyDescent="0.3">
      <c r="A2" s="16"/>
      <c r="B2" s="3" t="s">
        <v>41</v>
      </c>
      <c r="C2" s="3"/>
      <c r="D2" s="3"/>
      <c r="E2" s="3"/>
      <c r="F2" s="3"/>
      <c r="G2" s="3"/>
    </row>
    <row r="3" spans="1:11" ht="15.75" thickBot="1" x14ac:dyDescent="0.3"/>
    <row r="4" spans="1:11" ht="45" x14ac:dyDescent="0.25">
      <c r="A4" s="20" t="s">
        <v>1</v>
      </c>
      <c r="B4" s="4" t="s">
        <v>14</v>
      </c>
      <c r="C4" s="17" t="s">
        <v>6</v>
      </c>
      <c r="D4" s="17" t="s">
        <v>2</v>
      </c>
      <c r="E4" s="17" t="s">
        <v>7</v>
      </c>
      <c r="F4" s="17" t="s">
        <v>5</v>
      </c>
      <c r="G4" s="17" t="s">
        <v>3</v>
      </c>
      <c r="H4" s="17" t="s">
        <v>8</v>
      </c>
      <c r="I4" s="17" t="s">
        <v>11</v>
      </c>
      <c r="J4" s="17" t="s">
        <v>12</v>
      </c>
      <c r="K4" s="5"/>
    </row>
    <row r="5" spans="1:11" ht="18.75" x14ac:dyDescent="0.3">
      <c r="A5" s="19"/>
      <c r="B5" s="6">
        <f>SUM(C5:J5)</f>
        <v>1073</v>
      </c>
      <c r="C5" s="6">
        <f>SUMPRODUCT(A6:A31,C6:C31)</f>
        <v>250</v>
      </c>
      <c r="D5" s="6">
        <f>SUMPRODUCT(A7:A31,D7:D31)</f>
        <v>50</v>
      </c>
      <c r="E5" s="6">
        <f>SUMPRODUCT(A7:A31,E7:E31)</f>
        <v>40</v>
      </c>
      <c r="F5" s="6">
        <f>SUMPRODUCT(A7:A31,F7:F31)</f>
        <v>254</v>
      </c>
      <c r="G5" s="6">
        <f>SUMPRODUCT(A7:A31,G7:G31)</f>
        <v>65</v>
      </c>
      <c r="H5" s="6">
        <f>SUMPRODUCT(A7:A31,H7:H31)</f>
        <v>235</v>
      </c>
      <c r="I5" s="6">
        <f>SUMPRODUCT(A7:A31,I7:I31)</f>
        <v>91</v>
      </c>
      <c r="J5" s="6">
        <f>SUMPRODUCT(A7:A31,J7:J31)</f>
        <v>88</v>
      </c>
      <c r="K5" s="7"/>
    </row>
    <row r="6" spans="1:11" ht="15.75" x14ac:dyDescent="0.25">
      <c r="A6" s="21">
        <f>HEX2DEC(K6)</f>
        <v>117</v>
      </c>
      <c r="B6" s="8">
        <f>SUM(C6:J6)</f>
        <v>1</v>
      </c>
      <c r="C6" s="9">
        <v>1</v>
      </c>
      <c r="D6" s="10">
        <f t="shared" ref="D6:D27" si="0">IF(ISERROR(FIND("SPECIFIC",K6)),0,1)</f>
        <v>0</v>
      </c>
      <c r="E6" s="10">
        <f t="shared" ref="E6:E27" si="1">IF(ISERROR(FIND("X_FLASH",K6)),0,1)</f>
        <v>0</v>
      </c>
      <c r="F6" s="10">
        <f t="shared" ref="F6:F27" si="2">IF(ISERROR(FIND("BL_MAIN",K6)),0,1)</f>
        <v>0</v>
      </c>
      <c r="G6" s="10">
        <f t="shared" ref="G6:G27" si="3">IF(ISERROR(FIND("BL_COMMAND",K6)),0,1)</f>
        <v>0</v>
      </c>
      <c r="H6" s="10">
        <f t="shared" ref="H6:H27" si="4">IF(ISERROR(FIND("COMM_UART",K6)),0,1)</f>
        <v>0</v>
      </c>
      <c r="I6" s="10">
        <f>IF(ISERROR(FIND("X_CRC",K6)),0,1)</f>
        <v>0</v>
      </c>
      <c r="J6" s="10">
        <f>IF(SUM(C6:I6),0,1)</f>
        <v>0</v>
      </c>
      <c r="K6" s="11" t="str">
        <f>MID(K7, FIND("CODE", K7)+8, 4)</f>
        <v>0075</v>
      </c>
    </row>
    <row r="7" spans="1:11" ht="15.75" x14ac:dyDescent="0.25">
      <c r="A7" s="21">
        <f>IF(ISERR(SEARCH("*GAP*",K7)),HEX2DEC(MID(K7,FIND("CODE",K7)+20,2)),0)</f>
        <v>227</v>
      </c>
      <c r="B7" s="8">
        <f t="shared" ref="B7:B29" si="5">SUM(C7:J7)</f>
        <v>1</v>
      </c>
      <c r="C7" s="10">
        <f t="shared" ref="C7:C27" si="6">IF(ISERROR(FIND("STARTUP",K7)),0,1)</f>
        <v>0</v>
      </c>
      <c r="D7" s="10">
        <f t="shared" si="0"/>
        <v>0</v>
      </c>
      <c r="E7" s="10">
        <f t="shared" si="1"/>
        <v>0</v>
      </c>
      <c r="F7" s="10">
        <f t="shared" si="2"/>
        <v>1</v>
      </c>
      <c r="G7" s="10">
        <f t="shared" si="3"/>
        <v>0</v>
      </c>
      <c r="H7" s="10">
        <f t="shared" si="4"/>
        <v>0</v>
      </c>
      <c r="I7" s="10">
        <f t="shared" ref="I7:I29" si="7">IF(ISERROR(FIND("X_CRC",K7)),0,1)</f>
        <v>0</v>
      </c>
      <c r="J7" s="10">
        <f>IF(SUM(C7:I7),0,1)</f>
        <v>0</v>
      </c>
      <c r="K7" s="18" t="s">
        <v>18</v>
      </c>
    </row>
    <row r="8" spans="1:11" ht="15.75" x14ac:dyDescent="0.25">
      <c r="A8" s="21">
        <f t="shared" ref="A8:A30" si="8">IF(ISERR(SEARCH("*GAP*",K8)),HEX2DEC(MID(K8,FIND("CODE",K8)+20,2)),0)</f>
        <v>133</v>
      </c>
      <c r="B8" s="8">
        <f t="shared" si="5"/>
        <v>1</v>
      </c>
      <c r="C8" s="10">
        <f t="shared" si="6"/>
        <v>1</v>
      </c>
      <c r="D8" s="10">
        <f t="shared" si="0"/>
        <v>0</v>
      </c>
      <c r="E8" s="10">
        <f t="shared" si="1"/>
        <v>0</v>
      </c>
      <c r="F8" s="10">
        <f t="shared" si="2"/>
        <v>0</v>
      </c>
      <c r="G8" s="10">
        <f t="shared" si="3"/>
        <v>0</v>
      </c>
      <c r="H8" s="10">
        <f t="shared" si="4"/>
        <v>0</v>
      </c>
      <c r="I8" s="10">
        <f t="shared" si="7"/>
        <v>0</v>
      </c>
      <c r="J8" s="10">
        <f t="shared" ref="J8:J29" si="9">IF(SUM(C8:I8),0,1)</f>
        <v>0</v>
      </c>
      <c r="K8" s="18" t="s">
        <v>19</v>
      </c>
    </row>
    <row r="9" spans="1:11" ht="15.75" x14ac:dyDescent="0.25">
      <c r="A9" s="21">
        <f t="shared" si="8"/>
        <v>65</v>
      </c>
      <c r="B9" s="8">
        <f t="shared" si="5"/>
        <v>1</v>
      </c>
      <c r="C9" s="10">
        <f t="shared" si="6"/>
        <v>0</v>
      </c>
      <c r="D9" s="10">
        <f t="shared" si="0"/>
        <v>0</v>
      </c>
      <c r="E9" s="10">
        <f t="shared" si="1"/>
        <v>0</v>
      </c>
      <c r="F9" s="10">
        <f t="shared" si="2"/>
        <v>0</v>
      </c>
      <c r="G9" s="10">
        <f t="shared" si="3"/>
        <v>1</v>
      </c>
      <c r="H9" s="10">
        <f t="shared" si="4"/>
        <v>0</v>
      </c>
      <c r="I9" s="10">
        <f t="shared" si="7"/>
        <v>0</v>
      </c>
      <c r="J9" s="10">
        <f t="shared" si="9"/>
        <v>0</v>
      </c>
      <c r="K9" s="18" t="s">
        <v>20</v>
      </c>
    </row>
    <row r="10" spans="1:11" ht="15.75" x14ac:dyDescent="0.25">
      <c r="A10" s="21">
        <f t="shared" si="8"/>
        <v>59</v>
      </c>
      <c r="B10" s="8">
        <f t="shared" si="5"/>
        <v>1</v>
      </c>
      <c r="C10" s="10">
        <f t="shared" si="6"/>
        <v>0</v>
      </c>
      <c r="D10" s="10">
        <f t="shared" si="0"/>
        <v>0</v>
      </c>
      <c r="E10" s="10">
        <f t="shared" si="1"/>
        <v>0</v>
      </c>
      <c r="F10" s="10">
        <f t="shared" si="2"/>
        <v>0</v>
      </c>
      <c r="G10" s="10">
        <f t="shared" si="3"/>
        <v>0</v>
      </c>
      <c r="H10" s="10">
        <f t="shared" si="4"/>
        <v>0</v>
      </c>
      <c r="I10" s="10">
        <f t="shared" si="7"/>
        <v>0</v>
      </c>
      <c r="J10" s="10">
        <f t="shared" si="9"/>
        <v>1</v>
      </c>
      <c r="K10" s="18" t="s">
        <v>21</v>
      </c>
    </row>
    <row r="11" spans="1:11" ht="15.75" x14ac:dyDescent="0.25">
      <c r="A11" s="21">
        <f t="shared" si="8"/>
        <v>55</v>
      </c>
      <c r="B11" s="8">
        <f t="shared" si="5"/>
        <v>1</v>
      </c>
      <c r="C11" s="10">
        <f t="shared" si="6"/>
        <v>0</v>
      </c>
      <c r="D11" s="10">
        <f t="shared" si="0"/>
        <v>0</v>
      </c>
      <c r="E11" s="10">
        <f t="shared" si="1"/>
        <v>0</v>
      </c>
      <c r="F11" s="10">
        <f t="shared" si="2"/>
        <v>0</v>
      </c>
      <c r="G11" s="10">
        <f t="shared" si="3"/>
        <v>0</v>
      </c>
      <c r="H11" s="10">
        <f t="shared" si="4"/>
        <v>0</v>
      </c>
      <c r="I11" s="10">
        <f t="shared" si="7"/>
        <v>1</v>
      </c>
      <c r="J11" s="10">
        <f t="shared" si="9"/>
        <v>0</v>
      </c>
      <c r="K11" s="18" t="s">
        <v>22</v>
      </c>
    </row>
    <row r="12" spans="1:11" ht="15.75" x14ac:dyDescent="0.25">
      <c r="A12" s="21">
        <f t="shared" si="8"/>
        <v>45</v>
      </c>
      <c r="B12" s="8">
        <f t="shared" si="5"/>
        <v>1</v>
      </c>
      <c r="C12" s="10">
        <f t="shared" si="6"/>
        <v>0</v>
      </c>
      <c r="D12" s="10">
        <f t="shared" si="0"/>
        <v>0</v>
      </c>
      <c r="E12" s="10">
        <f t="shared" si="1"/>
        <v>0</v>
      </c>
      <c r="F12" s="10">
        <f t="shared" si="2"/>
        <v>0</v>
      </c>
      <c r="G12" s="10">
        <f t="shared" si="3"/>
        <v>0</v>
      </c>
      <c r="H12" s="10">
        <f t="shared" si="4"/>
        <v>1</v>
      </c>
      <c r="I12" s="10">
        <f t="shared" si="7"/>
        <v>0</v>
      </c>
      <c r="J12" s="10">
        <f t="shared" si="9"/>
        <v>0</v>
      </c>
      <c r="K12" s="18" t="s">
        <v>23</v>
      </c>
    </row>
    <row r="13" spans="1:11" ht="15.75" x14ac:dyDescent="0.25">
      <c r="A13" s="21">
        <f t="shared" si="8"/>
        <v>40</v>
      </c>
      <c r="B13" s="8">
        <f t="shared" si="5"/>
        <v>1</v>
      </c>
      <c r="C13" s="10">
        <f t="shared" si="6"/>
        <v>0</v>
      </c>
      <c r="D13" s="10">
        <f t="shared" si="0"/>
        <v>0</v>
      </c>
      <c r="E13" s="10">
        <f t="shared" si="1"/>
        <v>1</v>
      </c>
      <c r="F13" s="10">
        <f t="shared" si="2"/>
        <v>0</v>
      </c>
      <c r="G13" s="10">
        <f t="shared" si="3"/>
        <v>0</v>
      </c>
      <c r="H13" s="10">
        <f t="shared" si="4"/>
        <v>0</v>
      </c>
      <c r="I13" s="10">
        <f t="shared" si="7"/>
        <v>0</v>
      </c>
      <c r="J13" s="10">
        <f t="shared" si="9"/>
        <v>0</v>
      </c>
      <c r="K13" s="18" t="s">
        <v>24</v>
      </c>
    </row>
    <row r="14" spans="1:11" ht="15.75" x14ac:dyDescent="0.25">
      <c r="A14" s="21">
        <f t="shared" si="8"/>
        <v>36</v>
      </c>
      <c r="B14" s="8">
        <f t="shared" si="5"/>
        <v>1</v>
      </c>
      <c r="C14" s="10">
        <f t="shared" si="6"/>
        <v>0</v>
      </c>
      <c r="D14" s="10">
        <f t="shared" si="0"/>
        <v>0</v>
      </c>
      <c r="E14" s="10">
        <f t="shared" si="1"/>
        <v>0</v>
      </c>
      <c r="F14" s="10">
        <f t="shared" si="2"/>
        <v>0</v>
      </c>
      <c r="G14" s="10">
        <f t="shared" si="3"/>
        <v>0</v>
      </c>
      <c r="H14" s="10">
        <f t="shared" si="4"/>
        <v>0</v>
      </c>
      <c r="I14" s="10">
        <f t="shared" si="7"/>
        <v>1</v>
      </c>
      <c r="J14" s="10">
        <f t="shared" si="9"/>
        <v>0</v>
      </c>
      <c r="K14" s="18" t="s">
        <v>25</v>
      </c>
    </row>
    <row r="15" spans="1:11" ht="15.75" x14ac:dyDescent="0.25">
      <c r="A15" s="21">
        <f t="shared" si="8"/>
        <v>35</v>
      </c>
      <c r="B15" s="8">
        <f t="shared" si="5"/>
        <v>1</v>
      </c>
      <c r="C15" s="10">
        <f t="shared" si="6"/>
        <v>0</v>
      </c>
      <c r="D15" s="10">
        <f t="shared" si="0"/>
        <v>0</v>
      </c>
      <c r="E15" s="10">
        <f t="shared" si="1"/>
        <v>0</v>
      </c>
      <c r="F15" s="10">
        <f t="shared" si="2"/>
        <v>0</v>
      </c>
      <c r="G15" s="10">
        <f t="shared" si="3"/>
        <v>0</v>
      </c>
      <c r="H15" s="10">
        <f t="shared" si="4"/>
        <v>1</v>
      </c>
      <c r="I15" s="10">
        <f t="shared" si="7"/>
        <v>0</v>
      </c>
      <c r="J15" s="10">
        <f t="shared" si="9"/>
        <v>0</v>
      </c>
      <c r="K15" s="18" t="s">
        <v>26</v>
      </c>
    </row>
    <row r="16" spans="1:11" ht="15.75" x14ac:dyDescent="0.25">
      <c r="A16" s="21">
        <f t="shared" si="8"/>
        <v>30</v>
      </c>
      <c r="B16" s="8">
        <f t="shared" si="5"/>
        <v>1</v>
      </c>
      <c r="C16" s="10">
        <f t="shared" si="6"/>
        <v>0</v>
      </c>
      <c r="D16" s="10">
        <f t="shared" si="0"/>
        <v>0</v>
      </c>
      <c r="E16" s="10">
        <f t="shared" si="1"/>
        <v>0</v>
      </c>
      <c r="F16" s="10">
        <f t="shared" si="2"/>
        <v>0</v>
      </c>
      <c r="G16" s="10">
        <f t="shared" si="3"/>
        <v>0</v>
      </c>
      <c r="H16" s="10">
        <f t="shared" si="4"/>
        <v>1</v>
      </c>
      <c r="I16" s="10">
        <f t="shared" si="7"/>
        <v>0</v>
      </c>
      <c r="J16" s="10">
        <f t="shared" si="9"/>
        <v>0</v>
      </c>
      <c r="K16" s="18" t="s">
        <v>27</v>
      </c>
    </row>
    <row r="17" spans="1:11" ht="15.75" x14ac:dyDescent="0.25">
      <c r="A17" s="21">
        <f t="shared" si="8"/>
        <v>28</v>
      </c>
      <c r="B17" s="8">
        <f t="shared" si="5"/>
        <v>1</v>
      </c>
      <c r="C17" s="10">
        <f t="shared" si="6"/>
        <v>0</v>
      </c>
      <c r="D17" s="10">
        <f t="shared" si="0"/>
        <v>0</v>
      </c>
      <c r="E17" s="10">
        <f t="shared" si="1"/>
        <v>0</v>
      </c>
      <c r="F17" s="10">
        <f t="shared" si="2"/>
        <v>0</v>
      </c>
      <c r="G17" s="10">
        <f t="shared" si="3"/>
        <v>0</v>
      </c>
      <c r="H17" s="10">
        <f t="shared" si="4"/>
        <v>1</v>
      </c>
      <c r="I17" s="10">
        <f t="shared" si="7"/>
        <v>0</v>
      </c>
      <c r="J17" s="10">
        <f t="shared" si="9"/>
        <v>0</v>
      </c>
      <c r="K17" s="18" t="s">
        <v>28</v>
      </c>
    </row>
    <row r="18" spans="1:11" ht="15.75" x14ac:dyDescent="0.25">
      <c r="A18" s="21">
        <f t="shared" si="8"/>
        <v>27</v>
      </c>
      <c r="B18" s="8">
        <f t="shared" si="5"/>
        <v>1</v>
      </c>
      <c r="C18" s="10">
        <f t="shared" si="6"/>
        <v>0</v>
      </c>
      <c r="D18" s="10">
        <f t="shared" si="0"/>
        <v>0</v>
      </c>
      <c r="E18" s="10">
        <f t="shared" si="1"/>
        <v>0</v>
      </c>
      <c r="F18" s="10">
        <f t="shared" si="2"/>
        <v>1</v>
      </c>
      <c r="G18" s="10">
        <f t="shared" si="3"/>
        <v>0</v>
      </c>
      <c r="H18" s="10">
        <f t="shared" si="4"/>
        <v>0</v>
      </c>
      <c r="I18" s="10">
        <f t="shared" si="7"/>
        <v>0</v>
      </c>
      <c r="J18" s="10">
        <f t="shared" si="9"/>
        <v>0</v>
      </c>
      <c r="K18" s="18" t="s">
        <v>29</v>
      </c>
    </row>
    <row r="19" spans="1:11" ht="15.75" x14ac:dyDescent="0.25">
      <c r="A19" s="21">
        <f t="shared" si="8"/>
        <v>27</v>
      </c>
      <c r="B19" s="8">
        <f t="shared" si="5"/>
        <v>1</v>
      </c>
      <c r="C19" s="10">
        <f t="shared" si="6"/>
        <v>0</v>
      </c>
      <c r="D19" s="10">
        <f t="shared" si="0"/>
        <v>0</v>
      </c>
      <c r="E19" s="10">
        <f t="shared" si="1"/>
        <v>0</v>
      </c>
      <c r="F19" s="10">
        <f t="shared" si="2"/>
        <v>0</v>
      </c>
      <c r="G19" s="10">
        <f t="shared" si="3"/>
        <v>0</v>
      </c>
      <c r="H19" s="10">
        <f t="shared" si="4"/>
        <v>1</v>
      </c>
      <c r="I19" s="10">
        <f t="shared" si="7"/>
        <v>0</v>
      </c>
      <c r="J19" s="10">
        <f t="shared" si="9"/>
        <v>0</v>
      </c>
      <c r="K19" s="18" t="s">
        <v>30</v>
      </c>
    </row>
    <row r="20" spans="1:11" ht="15.75" x14ac:dyDescent="0.25">
      <c r="A20" s="21">
        <f t="shared" si="8"/>
        <v>27</v>
      </c>
      <c r="B20" s="8">
        <f t="shared" si="5"/>
        <v>1</v>
      </c>
      <c r="C20" s="10">
        <f t="shared" si="6"/>
        <v>0</v>
      </c>
      <c r="D20" s="10">
        <f t="shared" si="0"/>
        <v>0</v>
      </c>
      <c r="E20" s="10">
        <f t="shared" si="1"/>
        <v>0</v>
      </c>
      <c r="F20" s="10">
        <f t="shared" si="2"/>
        <v>0</v>
      </c>
      <c r="G20" s="10">
        <f t="shared" si="3"/>
        <v>0</v>
      </c>
      <c r="H20" s="10">
        <f t="shared" si="4"/>
        <v>1</v>
      </c>
      <c r="I20" s="10">
        <f t="shared" si="7"/>
        <v>0</v>
      </c>
      <c r="J20" s="10">
        <f t="shared" si="9"/>
        <v>0</v>
      </c>
      <c r="K20" s="18" t="s">
        <v>31</v>
      </c>
    </row>
    <row r="21" spans="1:11" ht="15.75" x14ac:dyDescent="0.25">
      <c r="A21" s="21">
        <f t="shared" si="8"/>
        <v>25</v>
      </c>
      <c r="B21" s="8">
        <f t="shared" si="5"/>
        <v>1</v>
      </c>
      <c r="C21" s="10">
        <f t="shared" si="6"/>
        <v>0</v>
      </c>
      <c r="D21" s="10">
        <f t="shared" si="0"/>
        <v>0</v>
      </c>
      <c r="E21" s="10">
        <f t="shared" si="1"/>
        <v>0</v>
      </c>
      <c r="F21" s="10">
        <f t="shared" si="2"/>
        <v>0</v>
      </c>
      <c r="G21" s="10">
        <f t="shared" si="3"/>
        <v>0</v>
      </c>
      <c r="H21" s="10">
        <f t="shared" si="4"/>
        <v>1</v>
      </c>
      <c r="I21" s="10">
        <f t="shared" si="7"/>
        <v>0</v>
      </c>
      <c r="J21" s="10">
        <f t="shared" si="9"/>
        <v>0</v>
      </c>
      <c r="K21" s="18" t="s">
        <v>32</v>
      </c>
    </row>
    <row r="22" spans="1:11" ht="15.75" x14ac:dyDescent="0.25">
      <c r="A22" s="21">
        <f t="shared" si="8"/>
        <v>24</v>
      </c>
      <c r="B22" s="8">
        <f t="shared" si="5"/>
        <v>1</v>
      </c>
      <c r="C22" s="10">
        <f t="shared" si="6"/>
        <v>0</v>
      </c>
      <c r="D22" s="10">
        <f t="shared" si="0"/>
        <v>1</v>
      </c>
      <c r="E22" s="10">
        <f t="shared" si="1"/>
        <v>0</v>
      </c>
      <c r="F22" s="10">
        <f t="shared" si="2"/>
        <v>0</v>
      </c>
      <c r="G22" s="10">
        <f t="shared" si="3"/>
        <v>0</v>
      </c>
      <c r="H22" s="10">
        <f t="shared" si="4"/>
        <v>0</v>
      </c>
      <c r="I22" s="10">
        <f t="shared" si="7"/>
        <v>0</v>
      </c>
      <c r="J22" s="10">
        <f t="shared" si="9"/>
        <v>0</v>
      </c>
      <c r="K22" s="18" t="s">
        <v>33</v>
      </c>
    </row>
    <row r="23" spans="1:11" ht="15.75" x14ac:dyDescent="0.25">
      <c r="A23" s="21">
        <f t="shared" si="8"/>
        <v>18</v>
      </c>
      <c r="B23" s="8">
        <f t="shared" si="5"/>
        <v>1</v>
      </c>
      <c r="C23" s="10">
        <f t="shared" si="6"/>
        <v>0</v>
      </c>
      <c r="D23" s="10">
        <f t="shared" si="0"/>
        <v>0</v>
      </c>
      <c r="E23" s="10">
        <f t="shared" si="1"/>
        <v>0</v>
      </c>
      <c r="F23" s="10">
        <f t="shared" si="2"/>
        <v>0</v>
      </c>
      <c r="G23" s="10">
        <f t="shared" si="3"/>
        <v>0</v>
      </c>
      <c r="H23" s="10">
        <f t="shared" si="4"/>
        <v>1</v>
      </c>
      <c r="I23" s="10">
        <f t="shared" si="7"/>
        <v>0</v>
      </c>
      <c r="J23" s="10">
        <f t="shared" si="9"/>
        <v>0</v>
      </c>
      <c r="K23" s="18" t="s">
        <v>34</v>
      </c>
    </row>
    <row r="24" spans="1:11" ht="15.75" x14ac:dyDescent="0.25">
      <c r="A24" s="21">
        <f t="shared" si="8"/>
        <v>0</v>
      </c>
      <c r="B24" s="8">
        <f t="shared" si="5"/>
        <v>1</v>
      </c>
      <c r="C24" s="10">
        <f t="shared" si="6"/>
        <v>0</v>
      </c>
      <c r="D24" s="10">
        <f t="shared" si="0"/>
        <v>0</v>
      </c>
      <c r="E24" s="10">
        <f t="shared" si="1"/>
        <v>0</v>
      </c>
      <c r="F24" s="10">
        <f t="shared" si="2"/>
        <v>0</v>
      </c>
      <c r="G24" s="10">
        <f t="shared" si="3"/>
        <v>0</v>
      </c>
      <c r="H24" s="10">
        <f t="shared" si="4"/>
        <v>0</v>
      </c>
      <c r="I24" s="10">
        <f t="shared" si="7"/>
        <v>0</v>
      </c>
      <c r="J24" s="10">
        <f t="shared" si="9"/>
        <v>1</v>
      </c>
      <c r="K24" s="18" t="s">
        <v>35</v>
      </c>
    </row>
    <row r="25" spans="1:11" ht="15.75" x14ac:dyDescent="0.25">
      <c r="A25" s="21">
        <f t="shared" si="8"/>
        <v>16</v>
      </c>
      <c r="B25" s="8">
        <f t="shared" si="5"/>
        <v>1</v>
      </c>
      <c r="C25" s="10">
        <f t="shared" si="6"/>
        <v>0</v>
      </c>
      <c r="D25" s="10">
        <f t="shared" si="0"/>
        <v>1</v>
      </c>
      <c r="E25" s="10">
        <f t="shared" si="1"/>
        <v>0</v>
      </c>
      <c r="F25" s="10">
        <f t="shared" si="2"/>
        <v>0</v>
      </c>
      <c r="G25" s="10">
        <f t="shared" si="3"/>
        <v>0</v>
      </c>
      <c r="H25" s="10">
        <f t="shared" si="4"/>
        <v>0</v>
      </c>
      <c r="I25" s="10">
        <f t="shared" si="7"/>
        <v>0</v>
      </c>
      <c r="J25" s="10">
        <f t="shared" si="9"/>
        <v>0</v>
      </c>
      <c r="K25" s="18" t="s">
        <v>36</v>
      </c>
    </row>
    <row r="26" spans="1:11" ht="15.75" x14ac:dyDescent="0.25">
      <c r="A26" s="21">
        <f t="shared" si="8"/>
        <v>10</v>
      </c>
      <c r="B26" s="8">
        <f t="shared" si="5"/>
        <v>1</v>
      </c>
      <c r="C26" s="10">
        <f t="shared" si="6"/>
        <v>0</v>
      </c>
      <c r="D26" s="10">
        <f t="shared" si="0"/>
        <v>0</v>
      </c>
      <c r="E26" s="10">
        <f t="shared" si="1"/>
        <v>0</v>
      </c>
      <c r="F26" s="10">
        <f t="shared" si="2"/>
        <v>0</v>
      </c>
      <c r="G26" s="10">
        <f t="shared" si="3"/>
        <v>0</v>
      </c>
      <c r="H26" s="10">
        <f t="shared" si="4"/>
        <v>0</v>
      </c>
      <c r="I26" s="10">
        <f t="shared" si="7"/>
        <v>0</v>
      </c>
      <c r="J26" s="10">
        <f t="shared" si="9"/>
        <v>1</v>
      </c>
      <c r="K26" s="18" t="s">
        <v>37</v>
      </c>
    </row>
    <row r="27" spans="1:11" ht="15.75" x14ac:dyDescent="0.25">
      <c r="A27" s="21">
        <f t="shared" si="8"/>
        <v>10</v>
      </c>
      <c r="B27" s="8">
        <f t="shared" si="5"/>
        <v>1</v>
      </c>
      <c r="C27" s="10">
        <f t="shared" si="6"/>
        <v>0</v>
      </c>
      <c r="D27" s="10">
        <f t="shared" si="0"/>
        <v>1</v>
      </c>
      <c r="E27" s="10">
        <f t="shared" si="1"/>
        <v>0</v>
      </c>
      <c r="F27" s="10">
        <f t="shared" si="2"/>
        <v>0</v>
      </c>
      <c r="G27" s="10">
        <f t="shared" si="3"/>
        <v>0</v>
      </c>
      <c r="H27" s="10">
        <f t="shared" si="4"/>
        <v>0</v>
      </c>
      <c r="I27" s="10">
        <f t="shared" si="7"/>
        <v>0</v>
      </c>
      <c r="J27" s="10">
        <f t="shared" si="9"/>
        <v>0</v>
      </c>
      <c r="K27" s="18" t="s">
        <v>38</v>
      </c>
    </row>
    <row r="28" spans="1:11" ht="15.75" x14ac:dyDescent="0.25">
      <c r="A28" s="21">
        <f t="shared" si="8"/>
        <v>8</v>
      </c>
      <c r="B28" s="8"/>
      <c r="C28" s="10"/>
      <c r="D28" s="10"/>
      <c r="E28" s="10"/>
      <c r="F28" s="10"/>
      <c r="G28" s="10"/>
      <c r="H28" s="10"/>
      <c r="I28" s="10"/>
      <c r="J28" s="10"/>
      <c r="K28" s="18" t="s">
        <v>39</v>
      </c>
    </row>
    <row r="29" spans="1:11" ht="15.75" x14ac:dyDescent="0.25">
      <c r="A29" s="21">
        <f t="shared" si="8"/>
        <v>0</v>
      </c>
      <c r="B29" s="8">
        <f t="shared" si="5"/>
        <v>1</v>
      </c>
      <c r="C29" s="10">
        <f>IF(ISERROR(FIND("STARTUP",K29)),0,1)</f>
        <v>0</v>
      </c>
      <c r="D29" s="10">
        <f>IF(ISERROR(FIND("SPECIFIC",K29)),0,1)</f>
        <v>0</v>
      </c>
      <c r="E29" s="10">
        <f>IF(ISERROR(FIND("X_FLASH",K29)),0,1)</f>
        <v>0</v>
      </c>
      <c r="F29" s="10">
        <f>IF(ISERROR(FIND("BL_MAIN",K29)),0,1)</f>
        <v>0</v>
      </c>
      <c r="G29" s="10">
        <f>IF(ISERROR(FIND("BL_COMMAND",K29)),0,1)</f>
        <v>0</v>
      </c>
      <c r="H29" s="10">
        <f>IF(ISERROR(FIND("COMM_UART",K29)),0,1)</f>
        <v>0</v>
      </c>
      <c r="I29" s="10">
        <f t="shared" si="7"/>
        <v>0</v>
      </c>
      <c r="J29" s="10">
        <f t="shared" si="9"/>
        <v>1</v>
      </c>
      <c r="K29" s="18" t="s">
        <v>40</v>
      </c>
    </row>
    <row r="30" spans="1:11" ht="15.75" x14ac:dyDescent="0.25">
      <c r="A30" s="21">
        <f t="shared" si="8"/>
        <v>19</v>
      </c>
      <c r="B30" s="8">
        <f t="shared" ref="B30" si="10">SUM(C30:J30)</f>
        <v>1</v>
      </c>
      <c r="C30" s="10">
        <f>IF(ISERROR(FIND("STARTUP",K30)),0,1)</f>
        <v>0</v>
      </c>
      <c r="D30" s="10">
        <f>IF(ISERROR(FIND("SPECIFIC",K30)),0,1)</f>
        <v>0</v>
      </c>
      <c r="E30" s="10">
        <f>IF(ISERROR(FIND("X_FLASH",K30)),0,1)</f>
        <v>0</v>
      </c>
      <c r="F30" s="10">
        <f>IF(ISERROR(FIND("BL_MAIN",K30)),0,1)</f>
        <v>0</v>
      </c>
      <c r="G30" s="10">
        <f>IF(ISERROR(FIND("BL_COMMAND",K30)),0,1)</f>
        <v>0</v>
      </c>
      <c r="H30" s="10">
        <f>IF(ISERROR(FIND("COMM_UART",K30)),0,1)</f>
        <v>0</v>
      </c>
      <c r="I30" s="10">
        <f t="shared" ref="I30" si="11">IF(ISERROR(FIND("X_CRC",K30)),0,1)</f>
        <v>0</v>
      </c>
      <c r="J30" s="10">
        <f t="shared" ref="J30" si="12">IF(SUM(C30:I30),0,1)</f>
        <v>1</v>
      </c>
      <c r="K30" s="18" t="s">
        <v>9</v>
      </c>
    </row>
    <row r="31" spans="1:11" ht="15.75" x14ac:dyDescent="0.25">
      <c r="A31" s="21"/>
      <c r="B31" s="8">
        <f t="shared" ref="B31" si="13">SUM(C31:J31)</f>
        <v>1</v>
      </c>
      <c r="C31" s="10">
        <f>IF(ISERROR(FIND("STARTUP",K31)),0,1)</f>
        <v>0</v>
      </c>
      <c r="D31" s="10">
        <f>IF(ISERROR(FIND("SPECIFIC",K31)),0,1)</f>
        <v>0</v>
      </c>
      <c r="E31" s="10">
        <f>IF(ISERROR(FIND("X_FLASH",K31)),0,1)</f>
        <v>0</v>
      </c>
      <c r="F31" s="10">
        <f>IF(ISERROR(FIND("BL_MAIN",K31)),0,1)</f>
        <v>0</v>
      </c>
      <c r="G31" s="10">
        <f>IF(ISERROR(FIND("BL_COMMAND",K31)),0,1)</f>
        <v>0</v>
      </c>
      <c r="H31" s="10">
        <f>IF(ISERROR(FIND("COMM_UART",K31)),0,1)</f>
        <v>0</v>
      </c>
      <c r="I31" s="10">
        <f t="shared" ref="I31" si="14">IF(ISERROR(FIND("X_CRC",K31)),0,1)</f>
        <v>0</v>
      </c>
      <c r="J31" s="10">
        <f t="shared" ref="J31" si="15">IF(SUM(C31:I31),0,1)</f>
        <v>1</v>
      </c>
      <c r="K31" s="18"/>
    </row>
    <row r="32" spans="1:11" ht="19.5" thickBot="1" x14ac:dyDescent="0.35">
      <c r="A32" s="12" t="s">
        <v>10</v>
      </c>
      <c r="B32" s="13">
        <f>SUMPRODUCT(A6:A31, B6:B31)</f>
        <v>1073</v>
      </c>
      <c r="C32" s="14"/>
      <c r="D32" s="14"/>
      <c r="E32" s="14"/>
      <c r="F32" s="14"/>
      <c r="G32" s="14"/>
      <c r="H32" s="14"/>
      <c r="I32" s="14"/>
      <c r="J32" s="14"/>
      <c r="K32" s="15"/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 Data</vt:lpstr>
      <vt:lpstr>M51</vt:lpstr>
    </vt:vector>
  </TitlesOfParts>
  <Company>Silicon Laboratories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pkchidam</dc:creator>
  <cp:lastModifiedBy>Shaolin Yang</cp:lastModifiedBy>
  <dcterms:created xsi:type="dcterms:W3CDTF">2010-11-09T15:38:12Z</dcterms:created>
  <dcterms:modified xsi:type="dcterms:W3CDTF">2014-10-17T06:08:02Z</dcterms:modified>
</cp:coreProperties>
</file>